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Ставки платы за ТП" sheetId="1" r:id="rId1"/>
    <sheet name="Стандартизированные ставки" sheetId="2" r:id="rId2"/>
  </sheets>
  <externalReferences>
    <externalReference r:id="rId5"/>
  </externalReferences>
  <definedNames>
    <definedName name="_xlnm.Print_Area" localSheetId="0">'Ставки платы за ТП'!$A$1:$P$40</definedName>
  </definedNames>
  <calcPr fullCalcOnLoad="1"/>
</workbook>
</file>

<file path=xl/sharedStrings.xml><?xml version="1.0" encoding="utf-8"?>
<sst xmlns="http://schemas.openxmlformats.org/spreadsheetml/2006/main" count="156" uniqueCount="98">
  <si>
    <t>НН</t>
  </si>
  <si>
    <t>СН2</t>
  </si>
  <si>
    <t>руб./км</t>
  </si>
  <si>
    <t>Приложение 2</t>
  </si>
  <si>
    <t>1.1.</t>
  </si>
  <si>
    <t>2.1.</t>
  </si>
  <si>
    <t>2.2.</t>
  </si>
  <si>
    <t>3.1.</t>
  </si>
  <si>
    <t>3.2.</t>
  </si>
  <si>
    <t>4.1.</t>
  </si>
  <si>
    <t>Наименование</t>
  </si>
  <si>
    <t>Ед. изм</t>
  </si>
  <si>
    <t>Стоимость строительства в ценах 2001 года (без НДС)</t>
  </si>
  <si>
    <t>Налог на прибыль</t>
  </si>
  <si>
    <t>Стандартизированная тарифная ставка платы</t>
  </si>
  <si>
    <t>НН                   (ст 14 - ст 8)</t>
  </si>
  <si>
    <t>СН2                 (ст 15 - ст 9)</t>
  </si>
  <si>
    <t xml:space="preserve"> С 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</si>
  <si>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включающих в себя строительство и реконструкцию объектов электросетевого хозяйства</t>
  </si>
  <si>
    <t>-</t>
  </si>
  <si>
    <t>С 2</t>
  </si>
  <si>
    <t>С 3</t>
  </si>
  <si>
    <r>
      <t xml:space="preserve">Строительство распределительного пункта для присоединения заявителей </t>
    </r>
    <r>
      <rPr>
        <b/>
        <sz val="12"/>
        <rFont val="Times New Roman"/>
        <family val="1"/>
      </rPr>
      <t>свыше 637,5 кВт</t>
    </r>
  </si>
  <si>
    <t>* - в базовых ценах 2001 года (без НДС);</t>
  </si>
  <si>
    <t>А.А. Свиридов</t>
  </si>
  <si>
    <r>
      <t>**- ввиду того, что максимальное сечение производимых электрических проводников ограничено, прокладка линий электропередач выполняется несколькими линиями, с разделением общей нагрузки потребителя по разным энергопринимающим устройствам. В связи с чем, при применении стандартизированных ставок в качестве "базового" сечения принято сечение одного проводника 95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при расчете платы за технологическое присоединение, величину ставки необходимо умножать на необходимое количество линий электропередач сечением 95 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</t>
    </r>
  </si>
  <si>
    <t>*** -  ввиду того, что максимальное сечение производимых электрических проводников ограничено, прокладка линий электропередач выполняется несколькими линиями, с разделением общей нагрузки потребителя по разным энергопринимающим устройствам. В связи с чем, при применении стандартизированных ставок в качестве "базового" сечения принято сечение одного проводника 240 мм2, при расчете платы за технологическое присоединение, величину ставки необходимо умножать на необходимое количество линий электропередач сечением 240  мм2;</t>
  </si>
  <si>
    <t>(без НДС)</t>
  </si>
  <si>
    <t>1.</t>
  </si>
  <si>
    <t>1.2.</t>
  </si>
  <si>
    <t>1.3.</t>
  </si>
  <si>
    <t>1.4.</t>
  </si>
  <si>
    <t>1.5.</t>
  </si>
  <si>
    <t>1.6.</t>
  </si>
  <si>
    <t>2.</t>
  </si>
  <si>
    <t>2.3.</t>
  </si>
  <si>
    <t>2.4.</t>
  </si>
  <si>
    <t>2.5.</t>
  </si>
  <si>
    <t>2.6.</t>
  </si>
  <si>
    <t>3.</t>
  </si>
  <si>
    <t>3.3.</t>
  </si>
  <si>
    <t>3.4.</t>
  </si>
  <si>
    <t>3.5.</t>
  </si>
  <si>
    <t>3.6.</t>
  </si>
  <si>
    <t>4.</t>
  </si>
  <si>
    <t>4.2.</t>
  </si>
  <si>
    <t>4.3.</t>
  </si>
  <si>
    <t>4.4.</t>
  </si>
  <si>
    <t>4.5.</t>
  </si>
  <si>
    <t>4.6.</t>
  </si>
  <si>
    <t xml:space="preserve">Ставки платы за единицу максимальной мощности за технологическое присоединение к электрическим сетям ОАО "МРСК Юга", расположенным на территории Астраханской области  на 2013 год                                                    </t>
  </si>
  <si>
    <t>№ п/п</t>
  </si>
  <si>
    <t xml:space="preserve">Наименование </t>
  </si>
  <si>
    <t>Ставки за единицу максимальной мощности за технологическое присоединение*                                       руб./кВт</t>
  </si>
  <si>
    <t>СН 2</t>
  </si>
  <si>
    <t>Для электроснабжения заявителя, которому  необходима электрическая мощность до 15   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, всего, в т.ч.</t>
  </si>
  <si>
    <t xml:space="preserve">Подготовка и выдача сетевой организацией   
технических условий </t>
  </si>
  <si>
    <t xml:space="preserve">Разработка сетевой организацией проектной документации по строительству "последней мили" </t>
  </si>
  <si>
    <t xml:space="preserve">Выполнение сетевой организацией, мероприятий, связанныхсо строительством "последней мили"   </t>
  </si>
  <si>
    <t xml:space="preserve">Проверка сетевой организацией выполнения заявителем технических условий 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</si>
  <si>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</si>
  <si>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</si>
  <si>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Для электроснабжения Заявителя, которому  необходима электрическая мощность от 15 до 150 кВт включительно, всего, в т.ч.</t>
  </si>
  <si>
    <t>Для электроснабжения Заявителя, которому необходима электрическая мощностьот 150 и менее 670 кВт , всего, в т.ч.</t>
  </si>
  <si>
    <t xml:space="preserve">Для электроснабжения Заявителя, которому необходима электрическая мощность не менее 670 кВт, всего, в т.ч. </t>
  </si>
  <si>
    <t>* Ставки платы за технологическое присоединение рассчитаны без инвестиционной составляющей (средств на строительство и реконструкцию объектов электросетевого хозяйства).</t>
  </si>
  <si>
    <t>Стандартизированные тарифные ставки, определяющие величину платы за технологическое присоединение к электрическим сетям ОАО «МРСК Юга», расположенным на территории Астраханской области на 2013 год</t>
  </si>
  <si>
    <t xml:space="preserve">Стандартизированная тарифная ставка </t>
  </si>
  <si>
    <t>Стандартизированная тарифная ставка платы для присоединения заявителей до 15 кВт 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состовляет более 300 метров в городах и поселках городского типа и более 500 метров в сельской местности             (С 1)</t>
  </si>
  <si>
    <t>руб./кВт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</si>
  <si>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</si>
  <si>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от 150 и менее 670 кВт  включительно (С 1)</t>
  </si>
  <si>
    <t>Стандартизированная тарифная ставка платы для присоединения заявителей не менее 670 кВт (С 1)</t>
  </si>
  <si>
    <t>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воздушных линий электропередач *</t>
  </si>
  <si>
    <r>
      <t xml:space="preserve">Строительство 1 км воздушных линий для присоединения заявителей </t>
    </r>
    <r>
      <rPr>
        <b/>
        <sz val="12"/>
        <rFont val="Times New Roman"/>
        <family val="1"/>
      </rPr>
      <t xml:space="preserve">до 15 кВт </t>
    </r>
    <r>
      <rPr>
        <sz val="12"/>
        <rFont val="Times New Roman"/>
        <family val="1"/>
      </rPr>
      <t xml:space="preserve">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</si>
  <si>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 до 150 кВт 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</si>
  <si>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150 и менее 670 кВт</t>
    </r>
  </si>
  <si>
    <r>
      <t>184 914</t>
    </r>
    <r>
      <rPr>
        <b/>
        <vertAlign val="superscript"/>
        <sz val="16"/>
        <rFont val="Times New Roman"/>
        <family val="1"/>
      </rPr>
      <t>**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</si>
  <si>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не менее 670 кВт</t>
    </r>
  </si>
  <si>
    <t>184 914**</t>
  </si>
  <si>
    <r>
      <t>234 612</t>
    </r>
    <r>
      <rPr>
        <b/>
        <vertAlign val="superscript"/>
        <sz val="16"/>
        <rFont val="Times New Roman"/>
        <family val="1"/>
      </rPr>
      <t>**</t>
    </r>
  </si>
  <si>
    <t>Стандартизированная тарифная ставка 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и реконструкцию кабельных линий электропередач *</t>
  </si>
  <si>
    <r>
      <t xml:space="preserve">Строительство 1 км кабельных линий для присоединения заявителей </t>
    </r>
    <r>
      <rPr>
        <b/>
        <sz val="12"/>
        <rFont val="Times New Roman"/>
        <family val="1"/>
      </rPr>
      <t xml:space="preserve">до 15 кВт </t>
    </r>
    <r>
      <rPr>
        <sz val="12"/>
        <rFont val="Times New Roman"/>
        <family val="1"/>
      </rPr>
      <t xml:space="preserve">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состовляет более 300 метров в городах и поселках городского типа и более 500 метров в сельской местности 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</si>
  <si>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>от 15 до 150 кВт 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</si>
  <si>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150 и менее 670 кВт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</si>
  <si>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</si>
  <si>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249 125</t>
    </r>
    <r>
      <rPr>
        <b/>
        <vertAlign val="superscript"/>
        <sz val="16"/>
        <rFont val="Times New Roman"/>
        <family val="1"/>
      </rPr>
      <t>***</t>
    </r>
  </si>
  <si>
    <r>
      <t>488 055</t>
    </r>
    <r>
      <rPr>
        <b/>
        <vertAlign val="superscript"/>
        <sz val="16"/>
        <rFont val="Times New Roman"/>
        <family val="1"/>
      </rPr>
      <t>***</t>
    </r>
  </si>
  <si>
    <t>С 4</t>
  </si>
  <si>
    <t>Стандартизированная тарифная ставка 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в части расходов на строительство  подстанций *</t>
  </si>
  <si>
    <r>
      <t xml:space="preserve">Строительство 1 подстанции для присоединения заявителей </t>
    </r>
    <r>
      <rPr>
        <b/>
        <sz val="12"/>
        <rFont val="Times New Roman"/>
        <family val="1"/>
      </rPr>
      <t xml:space="preserve">до 15 кВт </t>
    </r>
    <r>
      <rPr>
        <sz val="12"/>
        <rFont val="Times New Roman"/>
        <family val="1"/>
      </rPr>
      <t xml:space="preserve">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</t>
    </r>
  </si>
  <si>
    <r>
      <t xml:space="preserve">Строительство 1 подстанции для присоединения заявителей </t>
    </r>
    <r>
      <rPr>
        <b/>
        <sz val="12"/>
        <rFont val="Times New Roman"/>
        <family val="1"/>
      </rPr>
      <t>от 15 до 150 кВт включительно</t>
    </r>
  </si>
  <si>
    <r>
      <t xml:space="preserve">Строительство 1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</si>
  <si>
    <r>
      <t xml:space="preserve">Строительство 1 подстанции 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</si>
  <si>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пункта секционирования для присоединения заявителей  от</t>
    </r>
    <r>
      <rPr>
        <b/>
        <sz val="12"/>
        <rFont val="Times New Roman"/>
        <family val="1"/>
      </rPr>
      <t xml:space="preserve"> 15 до 150 кВт  включительно </t>
    </r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</si>
  <si>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>150 и менее 670 кВт</t>
    </r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</si>
  <si>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</si>
  <si>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t xml:space="preserve">                                                                                                                                     Приложение № 2.1.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</si>
</sst>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vertAlign val="superscript"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right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169" fontId="19" fillId="0" borderId="22" xfId="0" applyNumberFormat="1" applyFont="1" applyBorder="1" applyAlignment="1">
      <alignment horizontal="center" vertical="center" wrapText="1"/>
    </xf>
    <xf numFmtId="16" fontId="19" fillId="0" borderId="22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3" fontId="20" fillId="0" borderId="34" xfId="0" applyNumberFormat="1" applyFont="1" applyBorder="1" applyAlignment="1">
      <alignment horizontal="center" vertical="center" wrapText="1"/>
    </xf>
    <xf numFmtId="168" fontId="20" fillId="0" borderId="3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19" fillId="0" borderId="33" xfId="0" applyFont="1" applyBorder="1" applyAlignment="1">
      <alignment horizontal="left" vertical="center" wrapText="1"/>
    </xf>
    <xf numFmtId="3" fontId="20" fillId="0" borderId="38" xfId="0" applyNumberFormat="1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 wrapText="1"/>
    </xf>
    <xf numFmtId="3" fontId="20" fillId="0" borderId="43" xfId="0" applyNumberFormat="1" applyFont="1" applyBorder="1" applyAlignment="1">
      <alignment horizontal="center" vertical="center" wrapText="1"/>
    </xf>
    <xf numFmtId="3" fontId="19" fillId="0" borderId="42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4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19" fillId="0" borderId="44" xfId="0" applyNumberFormat="1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3" fontId="19" fillId="0" borderId="46" xfId="0" applyNumberFormat="1" applyFont="1" applyBorder="1" applyAlignment="1">
      <alignment horizontal="center" vertical="center" wrapText="1"/>
    </xf>
    <xf numFmtId="3" fontId="19" fillId="0" borderId="47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" fontId="20" fillId="0" borderId="38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169" fontId="19" fillId="0" borderId="23" xfId="0" applyNumberFormat="1" applyFont="1" applyBorder="1" applyAlignment="1">
      <alignment horizontal="center" vertical="center" wrapText="1"/>
    </xf>
    <xf numFmtId="169" fontId="19" fillId="0" borderId="21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48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20" fillId="0" borderId="55" xfId="0" applyNumberFormat="1" applyFont="1" applyBorder="1" applyAlignment="1">
      <alignment horizontal="center" vertical="center" wrapText="1"/>
    </xf>
    <xf numFmtId="4" fontId="20" fillId="0" borderId="56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3" fontId="19" fillId="0" borderId="57" xfId="0" applyNumberFormat="1" applyFont="1" applyBorder="1" applyAlignment="1">
      <alignment horizontal="center" vertical="center" wrapText="1"/>
    </xf>
    <xf numFmtId="3" fontId="20" fillId="0" borderId="57" xfId="0" applyNumberFormat="1" applyFont="1" applyBorder="1" applyAlignment="1">
      <alignment horizontal="center" vertical="center" wrapText="1"/>
    </xf>
    <xf numFmtId="3" fontId="20" fillId="0" borderId="58" xfId="0" applyNumberFormat="1" applyFont="1" applyBorder="1" applyAlignment="1">
      <alignment horizontal="center" vertical="center" wrapText="1"/>
    </xf>
    <xf numFmtId="3" fontId="20" fillId="0" borderId="45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/>
    </xf>
    <xf numFmtId="168" fontId="20" fillId="0" borderId="13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59" xfId="0" applyNumberFormat="1" applyFont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wrapText="1"/>
    </xf>
    <xf numFmtId="3" fontId="19" fillId="0" borderId="58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avchenko_in\Desktop\&#1044;&#1086;&#1087;&#1086;&#1083;&#1085;&#1077;&#1085;&#1080;&#1103;%20&#1082;%20&#1090;&#1072;&#1088;&#1080;&#1092;&#1085;&#1086;&#1081;%20&#1082;&#1072;&#1084;&#1087;&#1072;&#1085;&#1080;&#1080;%20&#1087;&#1086;%20&#1058;&#1055;%202013&#1075;\&#1056;&#1057;&#1058;\&#1056;&#1072;&#1089;&#1095;&#1077;&#1090;%20&#1082;%20&#1101;&#1082;&#1089;&#1087;&#1077;&#1088;&#1090;&#1085;&#1086;&#1084;&#1091;%20&#1040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. программа"/>
      <sheetName val="Прил2"/>
      <sheetName val="Приложение 3"/>
      <sheetName val="свод ставок п №4"/>
      <sheetName val="инвест составляющая № 5"/>
      <sheetName val="выпадающ .(6)"/>
      <sheetName val="прил 1 к постанов"/>
      <sheetName val="Прил 2 к пост"/>
    </sheetNames>
    <sheetDataSet>
      <sheetData sheetId="2">
        <row r="15">
          <cell r="F15">
            <v>246.75046710535207</v>
          </cell>
        </row>
        <row r="16">
          <cell r="F16">
            <v>45.44442174016862</v>
          </cell>
        </row>
        <row r="17">
          <cell r="F17">
            <v>39.53786682510363</v>
          </cell>
        </row>
        <row r="18">
          <cell r="F18">
            <v>8.220023656103193</v>
          </cell>
        </row>
        <row r="19">
          <cell r="F19">
            <v>7.376210894967412</v>
          </cell>
        </row>
        <row r="20">
          <cell r="F20">
            <v>4.053962095819699</v>
          </cell>
        </row>
        <row r="36">
          <cell r="F36">
            <v>133.67973589569516</v>
          </cell>
        </row>
        <row r="37">
          <cell r="F37">
            <v>24.62000727870784</v>
          </cell>
        </row>
        <row r="38">
          <cell r="F38">
            <v>21.420067232547005</v>
          </cell>
        </row>
        <row r="39">
          <cell r="F39">
            <v>4.298480064781031</v>
          </cell>
        </row>
        <row r="40">
          <cell r="F40">
            <v>3.822887449151046</v>
          </cell>
        </row>
        <row r="41">
          <cell r="F41">
            <v>1.373329543674743</v>
          </cell>
        </row>
        <row r="46">
          <cell r="F46">
            <v>2.392958855879397</v>
          </cell>
        </row>
        <row r="47">
          <cell r="F47">
            <v>2.1281969995462107</v>
          </cell>
        </row>
        <row r="48">
          <cell r="F48">
            <v>1.5290619214467365</v>
          </cell>
        </row>
        <row r="50">
          <cell r="F50">
            <v>291.08897161495617</v>
          </cell>
        </row>
        <row r="51">
          <cell r="F51">
            <v>53.61031387362718</v>
          </cell>
        </row>
        <row r="52">
          <cell r="F52">
            <v>46.64241218661862</v>
          </cell>
        </row>
        <row r="53">
          <cell r="F53">
            <v>9.359983644348254</v>
          </cell>
        </row>
        <row r="54">
          <cell r="F54">
            <v>8.324375932649763</v>
          </cell>
        </row>
        <row r="55">
          <cell r="F55">
            <v>2.990438916401177</v>
          </cell>
        </row>
      </sheetData>
      <sheetData sheetId="3">
        <row r="9">
          <cell r="N9">
            <v>671.5191746160034</v>
          </cell>
        </row>
        <row r="10">
          <cell r="N10">
            <v>123.67474289250364</v>
          </cell>
          <cell r="O10">
            <v>107.60034624426925</v>
          </cell>
        </row>
        <row r="11">
          <cell r="N11">
            <v>24.271446221111873</v>
          </cell>
          <cell r="O11">
            <v>21.65167127631443</v>
          </cell>
        </row>
        <row r="12">
          <cell r="N12">
            <v>9.946792477342354</v>
          </cell>
        </row>
        <row r="14">
          <cell r="N14">
            <v>163388.0426997578</v>
          </cell>
          <cell r="O14">
            <v>225594.44235276023</v>
          </cell>
        </row>
        <row r="15">
          <cell r="N15">
            <v>182576.06624843986</v>
          </cell>
          <cell r="O15">
            <v>225594.4423527602</v>
          </cell>
        </row>
        <row r="16">
          <cell r="O16">
            <v>234611.94061878003</v>
          </cell>
        </row>
        <row r="24">
          <cell r="N24">
            <v>146567.62933776766</v>
          </cell>
          <cell r="O24">
            <v>191132.8904311716</v>
          </cell>
        </row>
        <row r="25">
          <cell r="N25">
            <v>150376.51904088</v>
          </cell>
          <cell r="O25">
            <v>203721.41587314004</v>
          </cell>
        </row>
        <row r="26">
          <cell r="N26">
            <v>201976.6278513</v>
          </cell>
          <cell r="O26">
            <v>214664.42658156</v>
          </cell>
        </row>
        <row r="29">
          <cell r="N29">
            <v>2962.9666011787817</v>
          </cell>
        </row>
        <row r="30">
          <cell r="N30">
            <v>748.7502803969599</v>
          </cell>
        </row>
        <row r="31">
          <cell r="N31">
            <v>608.009132846318</v>
          </cell>
        </row>
        <row r="32">
          <cell r="N32">
            <v>281.50030556666</v>
          </cell>
        </row>
        <row r="33">
          <cell r="N33">
            <v>701.353035697019</v>
          </cell>
        </row>
        <row r="34">
          <cell r="N34">
            <v>2165.97230041662</v>
          </cell>
        </row>
        <row r="35">
          <cell r="N35">
            <v>379.4924909373382</v>
          </cell>
        </row>
        <row r="36">
          <cell r="N36">
            <v>129.4150890081944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" sqref="H10"/>
    </sheetView>
  </sheetViews>
  <sheetFormatPr defaultColWidth="9.00390625" defaultRowHeight="12.75"/>
  <cols>
    <col min="1" max="1" width="7.875" style="0" customWidth="1"/>
    <col min="2" max="2" width="82.00390625" style="0" customWidth="1"/>
    <col min="3" max="3" width="14.25390625" style="0" customWidth="1"/>
    <col min="4" max="4" width="14.875" style="0" customWidth="1"/>
  </cols>
  <sheetData>
    <row r="1" spans="1:4" ht="19.5" customHeight="1">
      <c r="A1" s="30"/>
      <c r="B1" s="100" t="s">
        <v>3</v>
      </c>
      <c r="C1" s="100"/>
      <c r="D1" s="100"/>
    </row>
    <row r="2" spans="1:4" ht="21" customHeight="1">
      <c r="A2" s="30"/>
      <c r="B2" s="101"/>
      <c r="C2" s="101"/>
      <c r="D2" s="101"/>
    </row>
    <row r="3" spans="1:4" ht="36.75" customHeight="1">
      <c r="A3" s="102" t="s">
        <v>50</v>
      </c>
      <c r="B3" s="102"/>
      <c r="C3" s="102"/>
      <c r="D3" s="102"/>
    </row>
    <row r="4" spans="1:4" ht="18" customHeight="1">
      <c r="A4" s="31"/>
      <c r="B4" s="31"/>
      <c r="C4" s="31"/>
      <c r="D4" s="32" t="s">
        <v>27</v>
      </c>
    </row>
    <row r="5" spans="1:4" ht="16.5" customHeight="1">
      <c r="A5" s="103" t="s">
        <v>51</v>
      </c>
      <c r="B5" s="103" t="s">
        <v>52</v>
      </c>
      <c r="C5" s="104" t="s">
        <v>53</v>
      </c>
      <c r="D5" s="104"/>
    </row>
    <row r="6" spans="1:4" ht="16.5" customHeight="1">
      <c r="A6" s="103"/>
      <c r="B6" s="103"/>
      <c r="C6" s="104"/>
      <c r="D6" s="104"/>
    </row>
    <row r="7" spans="1:4" ht="48.75" customHeight="1">
      <c r="A7" s="103"/>
      <c r="B7" s="103"/>
      <c r="C7" s="104"/>
      <c r="D7" s="104"/>
    </row>
    <row r="8" spans="1:4" ht="16.5" customHeight="1">
      <c r="A8" s="103"/>
      <c r="B8" s="103"/>
      <c r="C8" s="34" t="s">
        <v>0</v>
      </c>
      <c r="D8" s="34" t="s">
        <v>54</v>
      </c>
    </row>
    <row r="9" spans="1:4" ht="15.75">
      <c r="A9" s="33">
        <v>1</v>
      </c>
      <c r="B9" s="33">
        <v>2</v>
      </c>
      <c r="C9" s="33">
        <v>3</v>
      </c>
      <c r="D9" s="33">
        <v>4</v>
      </c>
    </row>
    <row r="10" spans="1:4" ht="104.25" customHeight="1">
      <c r="A10" s="35" t="s">
        <v>28</v>
      </c>
      <c r="B10" s="36" t="s">
        <v>55</v>
      </c>
      <c r="C10" s="96">
        <f>SUM(C11:D16)</f>
        <v>671.5191746160034</v>
      </c>
      <c r="D10" s="97"/>
    </row>
    <row r="11" spans="1:4" ht="33" customHeight="1">
      <c r="A11" s="33" t="s">
        <v>4</v>
      </c>
      <c r="B11" s="37" t="s">
        <v>56</v>
      </c>
      <c r="C11" s="91">
        <f>'[1]Приложение 3'!F15</f>
        <v>246.75046710535207</v>
      </c>
      <c r="D11" s="92"/>
    </row>
    <row r="12" spans="1:4" ht="32.25" customHeight="1">
      <c r="A12" s="33" t="s">
        <v>29</v>
      </c>
      <c r="B12" s="37" t="s">
        <v>57</v>
      </c>
      <c r="C12" s="98">
        <v>0</v>
      </c>
      <c r="D12" s="99"/>
    </row>
    <row r="13" spans="1:4" ht="37.5" customHeight="1">
      <c r="A13" s="33" t="s">
        <v>30</v>
      </c>
      <c r="B13" s="37" t="s">
        <v>58</v>
      </c>
      <c r="C13" s="98">
        <v>0</v>
      </c>
      <c r="D13" s="99"/>
    </row>
    <row r="14" spans="1:4" ht="21" customHeight="1">
      <c r="A14" s="33" t="s">
        <v>31</v>
      </c>
      <c r="B14" s="37" t="s">
        <v>59</v>
      </c>
      <c r="C14" s="91">
        <f>'[1]Приложение 3'!F36</f>
        <v>133.67973589569516</v>
      </c>
      <c r="D14" s="92"/>
    </row>
    <row r="15" spans="1:4" ht="33.75" customHeight="1">
      <c r="A15" s="33" t="s">
        <v>32</v>
      </c>
      <c r="B15" s="37" t="s">
        <v>60</v>
      </c>
      <c r="C15" s="98"/>
      <c r="D15" s="99"/>
    </row>
    <row r="16" spans="1:4" ht="30" customHeight="1">
      <c r="A16" s="33" t="s">
        <v>33</v>
      </c>
      <c r="B16" s="37" t="s">
        <v>61</v>
      </c>
      <c r="C16" s="91">
        <f>'[1]Приложение 3'!F50</f>
        <v>291.08897161495617</v>
      </c>
      <c r="D16" s="92"/>
    </row>
    <row r="17" spans="1:4" ht="36" customHeight="1">
      <c r="A17" s="35" t="s">
        <v>34</v>
      </c>
      <c r="B17" s="36" t="s">
        <v>62</v>
      </c>
      <c r="C17" s="38">
        <f>C18+C19+C20+C21+C22+C23</f>
        <v>123.67474289250364</v>
      </c>
      <c r="D17" s="38">
        <f>D18+D19+D20+D21+D22+D23</f>
        <v>107.60034624426925</v>
      </c>
    </row>
    <row r="18" spans="1:4" ht="33" customHeight="1">
      <c r="A18" s="33" t="s">
        <v>5</v>
      </c>
      <c r="B18" s="37" t="s">
        <v>56</v>
      </c>
      <c r="C18" s="39">
        <f>'[1]Приложение 3'!F16</f>
        <v>45.44442174016862</v>
      </c>
      <c r="D18" s="39">
        <f>'[1]Приложение 3'!F17</f>
        <v>39.53786682510363</v>
      </c>
    </row>
    <row r="19" spans="1:4" ht="34.5" customHeight="1">
      <c r="A19" s="33" t="s">
        <v>6</v>
      </c>
      <c r="B19" s="37" t="s">
        <v>57</v>
      </c>
      <c r="C19" s="40">
        <v>0</v>
      </c>
      <c r="D19" s="40">
        <v>0</v>
      </c>
    </row>
    <row r="20" spans="1:4" ht="35.25" customHeight="1">
      <c r="A20" s="33" t="s">
        <v>35</v>
      </c>
      <c r="B20" s="37" t="s">
        <v>58</v>
      </c>
      <c r="C20" s="40">
        <v>0</v>
      </c>
      <c r="D20" s="40">
        <v>0</v>
      </c>
    </row>
    <row r="21" spans="1:4" ht="21" customHeight="1">
      <c r="A21" s="33" t="s">
        <v>36</v>
      </c>
      <c r="B21" s="37" t="s">
        <v>59</v>
      </c>
      <c r="C21" s="39">
        <f>'[1]Приложение 3'!F37</f>
        <v>24.62000727870784</v>
      </c>
      <c r="D21" s="39">
        <f>'[1]Приложение 3'!F38</f>
        <v>21.420067232547005</v>
      </c>
    </row>
    <row r="22" spans="1:4" ht="33" customHeight="1">
      <c r="A22" s="33" t="s">
        <v>37</v>
      </c>
      <c r="B22" s="37" t="s">
        <v>60</v>
      </c>
      <c r="C22" s="40">
        <v>0</v>
      </c>
      <c r="D22" s="40">
        <v>0</v>
      </c>
    </row>
    <row r="23" spans="1:4" ht="30" customHeight="1">
      <c r="A23" s="33" t="s">
        <v>38</v>
      </c>
      <c r="B23" s="37" t="s">
        <v>61</v>
      </c>
      <c r="C23" s="39">
        <f>'[1]Приложение 3'!F51</f>
        <v>53.61031387362718</v>
      </c>
      <c r="D23" s="39">
        <f>'[1]Приложение 3'!F52</f>
        <v>46.64241218661862</v>
      </c>
    </row>
    <row r="24" spans="1:4" ht="32.25" customHeight="1">
      <c r="A24" s="35" t="s">
        <v>39</v>
      </c>
      <c r="B24" s="36" t="s">
        <v>63</v>
      </c>
      <c r="C24" s="38">
        <f>C25+C26+C27+C28+C29+C30</f>
        <v>24.271446221111873</v>
      </c>
      <c r="D24" s="38">
        <f>D25+D26+D27+D28+D29+D30</f>
        <v>21.65167127631443</v>
      </c>
    </row>
    <row r="25" spans="1:4" ht="33" customHeight="1">
      <c r="A25" s="33" t="s">
        <v>7</v>
      </c>
      <c r="B25" s="37" t="s">
        <v>56</v>
      </c>
      <c r="C25" s="39">
        <f>'[1]Приложение 3'!F18</f>
        <v>8.220023656103193</v>
      </c>
      <c r="D25" s="39">
        <f>'[1]Приложение 3'!F19</f>
        <v>7.376210894967412</v>
      </c>
    </row>
    <row r="26" spans="1:4" ht="34.5" customHeight="1">
      <c r="A26" s="33" t="s">
        <v>8</v>
      </c>
      <c r="B26" s="37" t="s">
        <v>57</v>
      </c>
      <c r="C26" s="40">
        <v>0</v>
      </c>
      <c r="D26" s="40">
        <v>0</v>
      </c>
    </row>
    <row r="27" spans="1:4" ht="33.75" customHeight="1">
      <c r="A27" s="33" t="s">
        <v>40</v>
      </c>
      <c r="B27" s="37" t="s">
        <v>58</v>
      </c>
      <c r="C27" s="40">
        <v>0</v>
      </c>
      <c r="D27" s="40">
        <v>0</v>
      </c>
    </row>
    <row r="28" spans="1:4" ht="21" customHeight="1">
      <c r="A28" s="33" t="s">
        <v>41</v>
      </c>
      <c r="B28" s="37" t="s">
        <v>59</v>
      </c>
      <c r="C28" s="39">
        <f>'[1]Приложение 3'!F39</f>
        <v>4.298480064781031</v>
      </c>
      <c r="D28" s="39">
        <f>'[1]Приложение 3'!F40</f>
        <v>3.822887449151046</v>
      </c>
    </row>
    <row r="29" spans="1:4" ht="35.25" customHeight="1">
      <c r="A29" s="33" t="s">
        <v>42</v>
      </c>
      <c r="B29" s="37" t="s">
        <v>60</v>
      </c>
      <c r="C29" s="39">
        <f>'[1]Приложение 3'!F46</f>
        <v>2.392958855879397</v>
      </c>
      <c r="D29" s="39">
        <f>'[1]Приложение 3'!F47</f>
        <v>2.1281969995462107</v>
      </c>
    </row>
    <row r="30" spans="1:4" ht="30" customHeight="1">
      <c r="A30" s="33" t="s">
        <v>43</v>
      </c>
      <c r="B30" s="37" t="s">
        <v>61</v>
      </c>
      <c r="C30" s="39">
        <f>'[1]Приложение 3'!F53</f>
        <v>9.359983644348254</v>
      </c>
      <c r="D30" s="39">
        <f>'[1]Приложение 3'!F54</f>
        <v>8.324375932649763</v>
      </c>
    </row>
    <row r="31" spans="1:4" ht="36" customHeight="1">
      <c r="A31" s="35" t="s">
        <v>44</v>
      </c>
      <c r="B31" s="36" t="s">
        <v>64</v>
      </c>
      <c r="C31" s="96">
        <f>C32+C33+C34+C35+C36+C37</f>
        <v>9.946792477342354</v>
      </c>
      <c r="D31" s="97"/>
    </row>
    <row r="32" spans="1:4" ht="33.75" customHeight="1">
      <c r="A32" s="33" t="s">
        <v>9</v>
      </c>
      <c r="B32" s="37" t="s">
        <v>56</v>
      </c>
      <c r="C32" s="91">
        <f>'[1]Приложение 3'!F20</f>
        <v>4.053962095819699</v>
      </c>
      <c r="D32" s="92"/>
    </row>
    <row r="33" spans="1:4" ht="37.5" customHeight="1">
      <c r="A33" s="33" t="s">
        <v>45</v>
      </c>
      <c r="B33" s="37" t="s">
        <v>57</v>
      </c>
      <c r="C33" s="98">
        <v>0</v>
      </c>
      <c r="D33" s="99"/>
    </row>
    <row r="34" spans="1:4" ht="36" customHeight="1">
      <c r="A34" s="33" t="s">
        <v>46</v>
      </c>
      <c r="B34" s="37" t="s">
        <v>58</v>
      </c>
      <c r="C34" s="98">
        <v>0</v>
      </c>
      <c r="D34" s="99"/>
    </row>
    <row r="35" spans="1:4" ht="21" customHeight="1">
      <c r="A35" s="33" t="s">
        <v>47</v>
      </c>
      <c r="B35" s="37" t="s">
        <v>59</v>
      </c>
      <c r="C35" s="91">
        <f>'[1]Приложение 3'!F41</f>
        <v>1.373329543674743</v>
      </c>
      <c r="D35" s="92"/>
    </row>
    <row r="36" spans="1:4" ht="35.25" customHeight="1">
      <c r="A36" s="33" t="s">
        <v>48</v>
      </c>
      <c r="B36" s="37" t="s">
        <v>60</v>
      </c>
      <c r="C36" s="91">
        <f>'[1]Приложение 3'!F48</f>
        <v>1.5290619214467365</v>
      </c>
      <c r="D36" s="92"/>
    </row>
    <row r="37" spans="1:4" ht="30" customHeight="1">
      <c r="A37" s="41" t="s">
        <v>49</v>
      </c>
      <c r="B37" s="37" t="s">
        <v>61</v>
      </c>
      <c r="C37" s="91">
        <f>'[1]Приложение 3'!F55</f>
        <v>2.990438916401177</v>
      </c>
      <c r="D37" s="92"/>
    </row>
    <row r="38" spans="1:4" ht="6.75" customHeight="1">
      <c r="A38" s="28"/>
      <c r="B38" s="28"/>
      <c r="C38" s="28"/>
      <c r="D38" s="28"/>
    </row>
    <row r="39" spans="1:4" ht="12.75">
      <c r="A39" s="93" t="s">
        <v>65</v>
      </c>
      <c r="B39" s="93"/>
      <c r="C39" s="93"/>
      <c r="D39" s="93"/>
    </row>
    <row r="40" spans="1:4" ht="25.5" customHeight="1">
      <c r="A40" s="93"/>
      <c r="B40" s="93"/>
      <c r="C40" s="93"/>
      <c r="D40" s="93"/>
    </row>
    <row r="41" spans="1:4" ht="24.75" customHeight="1">
      <c r="A41" s="94"/>
      <c r="B41" s="94"/>
      <c r="C41" s="95"/>
      <c r="D41" s="95"/>
    </row>
    <row r="42" spans="1:4" ht="15.75">
      <c r="A42" s="28"/>
      <c r="B42" s="28"/>
      <c r="C42" s="28"/>
      <c r="D42" s="5"/>
    </row>
    <row r="43" spans="1:3" ht="15.75">
      <c r="A43" s="28"/>
      <c r="B43" s="28"/>
      <c r="C43" s="28"/>
    </row>
    <row r="44" spans="1:3" ht="15.75">
      <c r="A44" s="28"/>
      <c r="B44" s="28"/>
      <c r="C44" s="28"/>
    </row>
    <row r="45" spans="1:3" ht="15.75">
      <c r="A45" s="28"/>
      <c r="B45" s="28"/>
      <c r="C45" s="28"/>
    </row>
    <row r="46" spans="1:3" ht="15.75">
      <c r="A46" s="28"/>
      <c r="B46" s="28"/>
      <c r="C46" s="28"/>
    </row>
    <row r="47" spans="1:3" ht="15.75">
      <c r="A47" s="28"/>
      <c r="B47" s="28"/>
      <c r="C47" s="28"/>
    </row>
    <row r="48" spans="1:3" ht="15.75">
      <c r="A48" s="28"/>
      <c r="B48" s="28"/>
      <c r="C48" s="28"/>
    </row>
    <row r="49" spans="1:3" ht="15.75">
      <c r="A49" s="28"/>
      <c r="B49" s="28"/>
      <c r="C49" s="28"/>
    </row>
    <row r="55" spans="1:3" ht="12.75">
      <c r="A55" s="5"/>
      <c r="B55" s="5"/>
      <c r="C55" s="5"/>
    </row>
    <row r="56" spans="1:3" ht="12.75">
      <c r="A56" s="5"/>
      <c r="B56" s="5"/>
      <c r="C56" s="5"/>
    </row>
  </sheetData>
  <sheetProtection/>
  <mergeCells count="23">
    <mergeCell ref="B1:D1"/>
    <mergeCell ref="B2:D2"/>
    <mergeCell ref="A3:D3"/>
    <mergeCell ref="A5:A8"/>
    <mergeCell ref="B5:B8"/>
    <mergeCell ref="C5:D7"/>
    <mergeCell ref="C10:D10"/>
    <mergeCell ref="C11:D11"/>
    <mergeCell ref="C12:D12"/>
    <mergeCell ref="C13:D13"/>
    <mergeCell ref="C14:D14"/>
    <mergeCell ref="C16:D16"/>
    <mergeCell ref="C15:D15"/>
    <mergeCell ref="C37:D37"/>
    <mergeCell ref="A39:D40"/>
    <mergeCell ref="A41:B41"/>
    <mergeCell ref="C41:D41"/>
    <mergeCell ref="C31:D31"/>
    <mergeCell ref="C32:D32"/>
    <mergeCell ref="C33:D33"/>
    <mergeCell ref="C34:D34"/>
    <mergeCell ref="C35:D35"/>
    <mergeCell ref="C36:D36"/>
  </mergeCells>
  <printOptions horizontalCentered="1"/>
  <pageMargins left="0" right="0" top="0" bottom="0" header="0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V8" sqref="V8"/>
    </sheetView>
  </sheetViews>
  <sheetFormatPr defaultColWidth="9.00390625" defaultRowHeight="12.75"/>
  <cols>
    <col min="1" max="1" width="5.375" style="0" customWidth="1"/>
    <col min="2" max="2" width="65.25390625" style="0" customWidth="1"/>
    <col min="3" max="3" width="11.003906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14" width="14.00390625" style="0" customWidth="1"/>
    <col min="15" max="15" width="12.625" style="0" customWidth="1"/>
    <col min="16" max="16" width="12.25390625" style="0" hidden="1" customWidth="1"/>
    <col min="17" max="17" width="12.125" style="0" hidden="1" customWidth="1"/>
    <col min="18" max="29" width="9.125" style="0" customWidth="1"/>
  </cols>
  <sheetData>
    <row r="1" spans="1:17" ht="20.25" customHeight="1">
      <c r="A1" s="1"/>
      <c r="B1" s="107" t="s">
        <v>97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"/>
      <c r="Q1" s="1"/>
    </row>
    <row r="2" spans="1:17" ht="54.75" customHeight="1">
      <c r="A2" s="146" t="s">
        <v>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9" customHeight="1">
      <c r="A4" s="147"/>
      <c r="B4" s="149" t="s">
        <v>10</v>
      </c>
      <c r="C4" s="147" t="s">
        <v>11</v>
      </c>
      <c r="D4" s="151" t="s">
        <v>12</v>
      </c>
      <c r="E4" s="152"/>
      <c r="F4" s="152" t="s">
        <v>13</v>
      </c>
      <c r="G4" s="152"/>
      <c r="H4" s="153" t="s">
        <v>14</v>
      </c>
      <c r="I4" s="154"/>
      <c r="J4" s="151" t="s">
        <v>12</v>
      </c>
      <c r="K4" s="152"/>
      <c r="L4" s="152" t="s">
        <v>13</v>
      </c>
      <c r="M4" s="152"/>
      <c r="N4" s="153" t="s">
        <v>67</v>
      </c>
      <c r="O4" s="154"/>
      <c r="P4" s="92"/>
      <c r="Q4" s="137"/>
    </row>
    <row r="5" spans="1:17" ht="15.75" customHeight="1" thickBot="1">
      <c r="A5" s="148"/>
      <c r="B5" s="150"/>
      <c r="C5" s="148"/>
      <c r="D5" s="6" t="s">
        <v>0</v>
      </c>
      <c r="E5" s="7" t="s">
        <v>1</v>
      </c>
      <c r="F5" s="7" t="s">
        <v>0</v>
      </c>
      <c r="G5" s="7" t="s">
        <v>1</v>
      </c>
      <c r="H5" s="8" t="s">
        <v>0</v>
      </c>
      <c r="I5" s="9" t="s">
        <v>1</v>
      </c>
      <c r="J5" s="6" t="s">
        <v>0</v>
      </c>
      <c r="K5" s="7" t="s">
        <v>1</v>
      </c>
      <c r="L5" s="7" t="s">
        <v>0</v>
      </c>
      <c r="M5" s="7" t="s">
        <v>1</v>
      </c>
      <c r="N5" s="8" t="s">
        <v>0</v>
      </c>
      <c r="O5" s="9" t="s">
        <v>1</v>
      </c>
      <c r="P5" s="45" t="s">
        <v>15</v>
      </c>
      <c r="Q5" s="46" t="s">
        <v>16</v>
      </c>
    </row>
    <row r="6" spans="1:17" ht="19.5" customHeight="1" thickBot="1">
      <c r="A6" s="11">
        <v>1</v>
      </c>
      <c r="B6" s="3">
        <v>2</v>
      </c>
      <c r="C6" s="11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12">
        <v>4</v>
      </c>
      <c r="K6" s="13">
        <v>5</v>
      </c>
      <c r="L6" s="13">
        <v>6</v>
      </c>
      <c r="M6" s="13">
        <v>7</v>
      </c>
      <c r="N6" s="13">
        <v>4</v>
      </c>
      <c r="O6" s="14">
        <v>5</v>
      </c>
      <c r="P6" s="4">
        <v>16</v>
      </c>
      <c r="Q6" s="14">
        <v>17</v>
      </c>
    </row>
    <row r="7" spans="1:17" ht="73.5" customHeight="1" thickBot="1">
      <c r="A7" s="122" t="s">
        <v>17</v>
      </c>
      <c r="B7" s="126" t="s">
        <v>18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26"/>
      <c r="O7" s="134"/>
      <c r="P7" s="47"/>
      <c r="Q7" s="48"/>
    </row>
    <row r="8" spans="1:17" ht="113.25" customHeight="1" thickBot="1">
      <c r="A8" s="129"/>
      <c r="B8" s="49" t="s">
        <v>68</v>
      </c>
      <c r="C8" s="2" t="s">
        <v>69</v>
      </c>
      <c r="D8" s="138" t="s">
        <v>19</v>
      </c>
      <c r="E8" s="139"/>
      <c r="F8" s="139" t="s">
        <v>19</v>
      </c>
      <c r="G8" s="139"/>
      <c r="H8" s="140">
        <v>94175</v>
      </c>
      <c r="I8" s="141"/>
      <c r="J8" s="160" t="s">
        <v>19</v>
      </c>
      <c r="K8" s="139"/>
      <c r="L8" s="139" t="s">
        <v>19</v>
      </c>
      <c r="M8" s="161"/>
      <c r="N8" s="142">
        <f>'[1]свод ставок п №4'!N9:O9</f>
        <v>671.5191746160034</v>
      </c>
      <c r="O8" s="143"/>
      <c r="P8" s="162">
        <f>N8-H8</f>
        <v>-93503.480825384</v>
      </c>
      <c r="Q8" s="163"/>
    </row>
    <row r="9" spans="1:17" ht="33.75" customHeight="1" thickBot="1">
      <c r="A9" s="129"/>
      <c r="B9" s="53" t="s">
        <v>70</v>
      </c>
      <c r="C9" s="15" t="s">
        <v>69</v>
      </c>
      <c r="D9" s="16"/>
      <c r="E9" s="17"/>
      <c r="F9" s="17"/>
      <c r="G9" s="17"/>
      <c r="H9" s="18"/>
      <c r="I9" s="19"/>
      <c r="J9" s="157" t="s">
        <v>19</v>
      </c>
      <c r="K9" s="120"/>
      <c r="L9" s="158" t="s">
        <v>19</v>
      </c>
      <c r="M9" s="159"/>
      <c r="N9" s="54">
        <f>'[1]свод ставок п №4'!N10</f>
        <v>123.67474289250364</v>
      </c>
      <c r="O9" s="90">
        <f>'[1]свод ставок п №4'!O10</f>
        <v>107.60034624426925</v>
      </c>
      <c r="P9" s="20"/>
      <c r="Q9" s="26"/>
    </row>
    <row r="10" spans="1:17" ht="34.5" customHeight="1" thickBot="1">
      <c r="A10" s="129"/>
      <c r="B10" s="53" t="s">
        <v>71</v>
      </c>
      <c r="C10" s="15" t="s">
        <v>69</v>
      </c>
      <c r="D10" s="16"/>
      <c r="E10" s="17"/>
      <c r="F10" s="17"/>
      <c r="G10" s="17"/>
      <c r="H10" s="18"/>
      <c r="I10" s="19"/>
      <c r="J10" s="157" t="s">
        <v>19</v>
      </c>
      <c r="K10" s="120"/>
      <c r="L10" s="158" t="s">
        <v>19</v>
      </c>
      <c r="M10" s="159"/>
      <c r="N10" s="55">
        <f>'[1]свод ставок п №4'!N11</f>
        <v>24.271446221111873</v>
      </c>
      <c r="O10" s="90">
        <f>'[1]свод ставок п №4'!O11</f>
        <v>21.65167127631443</v>
      </c>
      <c r="P10" s="20"/>
      <c r="Q10" s="26"/>
    </row>
    <row r="11" spans="1:17" ht="35.25" customHeight="1" thickBot="1">
      <c r="A11" s="129"/>
      <c r="B11" s="53" t="s">
        <v>72</v>
      </c>
      <c r="C11" s="15" t="s">
        <v>69</v>
      </c>
      <c r="D11" s="16"/>
      <c r="E11" s="17"/>
      <c r="F11" s="17"/>
      <c r="G11" s="17"/>
      <c r="H11" s="18"/>
      <c r="I11" s="19"/>
      <c r="J11" s="157" t="s">
        <v>19</v>
      </c>
      <c r="K11" s="120"/>
      <c r="L11" s="158" t="s">
        <v>19</v>
      </c>
      <c r="M11" s="159"/>
      <c r="N11" s="144">
        <f>'[1]свод ставок п №4'!N12:O12</f>
        <v>9.946792477342354</v>
      </c>
      <c r="O11" s="145"/>
      <c r="P11" s="20"/>
      <c r="Q11" s="26"/>
    </row>
    <row r="12" spans="1:17" ht="86.25" customHeight="1" thickBot="1">
      <c r="A12" s="122" t="s">
        <v>20</v>
      </c>
      <c r="B12" s="124" t="s">
        <v>73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128"/>
      <c r="P12" s="47"/>
      <c r="Q12" s="57"/>
    </row>
    <row r="13" spans="1:17" ht="114.75" customHeight="1" thickBot="1">
      <c r="A13" s="123"/>
      <c r="B13" s="59" t="s">
        <v>74</v>
      </c>
      <c r="C13" s="42" t="s">
        <v>2</v>
      </c>
      <c r="D13" s="60"/>
      <c r="E13" s="44"/>
      <c r="F13" s="44"/>
      <c r="G13" s="44"/>
      <c r="H13" s="44"/>
      <c r="I13" s="44"/>
      <c r="J13" s="44"/>
      <c r="K13" s="44"/>
      <c r="L13" s="44"/>
      <c r="M13" s="44"/>
      <c r="N13" s="61">
        <f>'[1]свод ставок п №4'!N14</f>
        <v>163388.0426997578</v>
      </c>
      <c r="O13" s="62">
        <f>'[1]свод ставок п №4'!O14</f>
        <v>225594.44235276023</v>
      </c>
      <c r="P13" s="63"/>
      <c r="Q13" s="64"/>
    </row>
    <row r="14" spans="1:17" ht="32.25" customHeight="1" thickBot="1">
      <c r="A14" s="123"/>
      <c r="B14" s="65" t="s">
        <v>75</v>
      </c>
      <c r="C14" s="15" t="s">
        <v>2</v>
      </c>
      <c r="D14" s="16">
        <v>213609</v>
      </c>
      <c r="E14" s="17">
        <v>288735</v>
      </c>
      <c r="F14" s="17">
        <v>53402</v>
      </c>
      <c r="G14" s="17">
        <v>72184</v>
      </c>
      <c r="H14" s="18">
        <f aca="true" t="shared" si="0" ref="H14:I16">D14+F14</f>
        <v>267011</v>
      </c>
      <c r="I14" s="18">
        <f t="shared" si="0"/>
        <v>360919</v>
      </c>
      <c r="J14" s="17" t="e">
        <f>#REF!</f>
        <v>#REF!</v>
      </c>
      <c r="K14" s="17" t="e">
        <f>#REF!</f>
        <v>#REF!</v>
      </c>
      <c r="L14" s="17" t="e">
        <f aca="true" t="shared" si="1" ref="L14:M16">J14/0.8*0.2</f>
        <v>#REF!</v>
      </c>
      <c r="M14" s="17" t="e">
        <f t="shared" si="1"/>
        <v>#REF!</v>
      </c>
      <c r="N14" s="18">
        <f>'[1]свод ставок п №4'!N15</f>
        <v>182576.06624843986</v>
      </c>
      <c r="O14" s="66">
        <f>'[1]свод ставок п №4'!O15</f>
        <v>225594.4423527602</v>
      </c>
      <c r="P14" s="50">
        <f aca="true" t="shared" si="2" ref="P14:Q16">N14-H14</f>
        <v>-84434.93375156014</v>
      </c>
      <c r="Q14" s="67">
        <f t="shared" si="2"/>
        <v>-135324.5576472398</v>
      </c>
    </row>
    <row r="15" spans="1:17" ht="32.25" customHeight="1">
      <c r="A15" s="124"/>
      <c r="B15" s="65" t="s">
        <v>76</v>
      </c>
      <c r="C15" s="15" t="s">
        <v>2</v>
      </c>
      <c r="D15" s="16">
        <v>217115</v>
      </c>
      <c r="E15" s="17">
        <v>295613</v>
      </c>
      <c r="F15" s="17">
        <v>54279</v>
      </c>
      <c r="G15" s="17">
        <v>73903</v>
      </c>
      <c r="H15" s="18">
        <f t="shared" si="0"/>
        <v>271394</v>
      </c>
      <c r="I15" s="18">
        <f t="shared" si="0"/>
        <v>369516</v>
      </c>
      <c r="J15" s="17" t="e">
        <f>#REF!</f>
        <v>#REF!</v>
      </c>
      <c r="K15" s="17" t="e">
        <f>#REF!</f>
        <v>#REF!</v>
      </c>
      <c r="L15" s="17" t="e">
        <f t="shared" si="1"/>
        <v>#REF!</v>
      </c>
      <c r="M15" s="17" t="e">
        <f t="shared" si="1"/>
        <v>#REF!</v>
      </c>
      <c r="N15" s="18" t="s">
        <v>77</v>
      </c>
      <c r="O15" s="66">
        <f>'[1]свод ставок п №4'!O16</f>
        <v>234611.94061878003</v>
      </c>
      <c r="P15" s="27" t="e">
        <f t="shared" si="2"/>
        <v>#VALUE!</v>
      </c>
      <c r="Q15" s="68">
        <f t="shared" si="2"/>
        <v>-134904.05938121997</v>
      </c>
    </row>
    <row r="16" spans="1:17" ht="33.75" customHeight="1" thickBot="1">
      <c r="A16" s="125"/>
      <c r="B16" s="69" t="s">
        <v>78</v>
      </c>
      <c r="C16" s="21" t="s">
        <v>2</v>
      </c>
      <c r="D16" s="22">
        <v>217115</v>
      </c>
      <c r="E16" s="23">
        <v>336372</v>
      </c>
      <c r="F16" s="23">
        <v>54279</v>
      </c>
      <c r="G16" s="23">
        <v>84093</v>
      </c>
      <c r="H16" s="24">
        <f t="shared" si="0"/>
        <v>271394</v>
      </c>
      <c r="I16" s="24">
        <f t="shared" si="0"/>
        <v>420465</v>
      </c>
      <c r="J16" s="23" t="e">
        <f>#REF!</f>
        <v>#REF!</v>
      </c>
      <c r="K16" s="23" t="e">
        <f>#REF!</f>
        <v>#REF!</v>
      </c>
      <c r="L16" s="23" t="e">
        <f t="shared" si="1"/>
        <v>#REF!</v>
      </c>
      <c r="M16" s="23" t="e">
        <f t="shared" si="1"/>
        <v>#REF!</v>
      </c>
      <c r="N16" s="24" t="s">
        <v>79</v>
      </c>
      <c r="O16" s="70" t="s">
        <v>80</v>
      </c>
      <c r="P16" s="22" t="e">
        <f t="shared" si="2"/>
        <v>#VALUE!</v>
      </c>
      <c r="Q16" s="71" t="e">
        <f t="shared" si="2"/>
        <v>#VALUE!</v>
      </c>
    </row>
    <row r="17" spans="1:17" ht="87.75" customHeight="1" thickBot="1">
      <c r="A17" s="122" t="s">
        <v>21</v>
      </c>
      <c r="B17" s="131" t="s">
        <v>81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3"/>
      <c r="P17" s="47"/>
      <c r="Q17" s="57"/>
    </row>
    <row r="18" spans="1:17" ht="113.25" customHeight="1" thickBot="1">
      <c r="A18" s="129"/>
      <c r="B18" s="72" t="s">
        <v>82</v>
      </c>
      <c r="C18" s="73" t="s">
        <v>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>
        <f>'[1]свод ставок п №4'!N24</f>
        <v>146567.62933776766</v>
      </c>
      <c r="O18" s="76">
        <f>'[1]свод ставок п №4'!O24</f>
        <v>191132.8904311716</v>
      </c>
      <c r="P18" s="47"/>
      <c r="Q18" s="57"/>
    </row>
    <row r="19" spans="1:17" ht="34.5" customHeight="1" thickBot="1">
      <c r="A19" s="130"/>
      <c r="B19" s="72" t="s">
        <v>83</v>
      </c>
      <c r="C19" s="73" t="s">
        <v>2</v>
      </c>
      <c r="D19" s="77">
        <v>212180</v>
      </c>
      <c r="E19" s="77">
        <v>230942</v>
      </c>
      <c r="F19" s="77">
        <v>53045</v>
      </c>
      <c r="G19" s="77">
        <v>57736</v>
      </c>
      <c r="H19" s="75">
        <f>F19+D19</f>
        <v>265225</v>
      </c>
      <c r="I19" s="75">
        <f>E19+G19</f>
        <v>288678</v>
      </c>
      <c r="J19" s="77" t="e">
        <f>#REF!</f>
        <v>#REF!</v>
      </c>
      <c r="K19" s="77" t="e">
        <f>#REF!</f>
        <v>#REF!</v>
      </c>
      <c r="L19" s="77" t="e">
        <f aca="true" t="shared" si="3" ref="L19:M21">J19/0.8*0.2</f>
        <v>#REF!</v>
      </c>
      <c r="M19" s="77" t="e">
        <f t="shared" si="3"/>
        <v>#REF!</v>
      </c>
      <c r="N19" s="75">
        <f>'[1]свод ставок п №4'!N25</f>
        <v>150376.51904088</v>
      </c>
      <c r="O19" s="76">
        <f>'[1]свод ставок п №4'!O25</f>
        <v>203721.41587314004</v>
      </c>
      <c r="P19" s="51">
        <f aca="true" t="shared" si="4" ref="P19:Q21">N19-H19</f>
        <v>-114848.48095912</v>
      </c>
      <c r="Q19" s="52">
        <f t="shared" si="4"/>
        <v>-84956.58412685996</v>
      </c>
    </row>
    <row r="20" spans="1:17" ht="31.5" customHeight="1">
      <c r="A20" s="129"/>
      <c r="B20" s="78" t="s">
        <v>84</v>
      </c>
      <c r="C20" s="33" t="s">
        <v>2</v>
      </c>
      <c r="D20" s="17">
        <v>295115</v>
      </c>
      <c r="E20" s="17">
        <v>241604</v>
      </c>
      <c r="F20" s="17">
        <v>73779</v>
      </c>
      <c r="G20" s="17">
        <v>60401</v>
      </c>
      <c r="H20" s="18">
        <f>F20+D20</f>
        <v>368894</v>
      </c>
      <c r="I20" s="18">
        <f>E20+G20</f>
        <v>302005</v>
      </c>
      <c r="J20" s="17" t="e">
        <f>#REF!</f>
        <v>#REF!</v>
      </c>
      <c r="K20" s="17" t="e">
        <f>#REF!</f>
        <v>#REF!</v>
      </c>
      <c r="L20" s="17" t="e">
        <f t="shared" si="3"/>
        <v>#REF!</v>
      </c>
      <c r="M20" s="17" t="e">
        <f t="shared" si="3"/>
        <v>#REF!</v>
      </c>
      <c r="N20" s="18">
        <f>'[1]свод ставок п №4'!N26</f>
        <v>201976.6278513</v>
      </c>
      <c r="O20" s="66">
        <f>'[1]свод ставок п №4'!O26</f>
        <v>214664.42658156</v>
      </c>
      <c r="P20" s="79">
        <f t="shared" si="4"/>
        <v>-166917.3721487</v>
      </c>
      <c r="Q20" s="80">
        <f t="shared" si="4"/>
        <v>-87340.57341844</v>
      </c>
    </row>
    <row r="21" spans="1:17" ht="33" customHeight="1" thickBot="1">
      <c r="A21" s="130"/>
      <c r="B21" s="81" t="s">
        <v>85</v>
      </c>
      <c r="C21" s="7" t="s">
        <v>2</v>
      </c>
      <c r="D21" s="23">
        <v>375003</v>
      </c>
      <c r="E21" s="23">
        <v>642926</v>
      </c>
      <c r="F21" s="23">
        <v>93751</v>
      </c>
      <c r="G21" s="23">
        <v>160732</v>
      </c>
      <c r="H21" s="24">
        <f>F21+D21</f>
        <v>468754</v>
      </c>
      <c r="I21" s="24">
        <f>E21+G21</f>
        <v>803658</v>
      </c>
      <c r="J21" s="23" t="e">
        <f>#REF!</f>
        <v>#REF!</v>
      </c>
      <c r="K21" s="23" t="e">
        <f>#REF!</f>
        <v>#REF!</v>
      </c>
      <c r="L21" s="23" t="e">
        <f t="shared" si="3"/>
        <v>#REF!</v>
      </c>
      <c r="M21" s="23" t="e">
        <f t="shared" si="3"/>
        <v>#REF!</v>
      </c>
      <c r="N21" s="24" t="s">
        <v>86</v>
      </c>
      <c r="O21" s="70" t="s">
        <v>87</v>
      </c>
      <c r="P21" s="22" t="e">
        <f t="shared" si="4"/>
        <v>#VALUE!</v>
      </c>
      <c r="Q21" s="71" t="e">
        <f t="shared" si="4"/>
        <v>#VALUE!</v>
      </c>
    </row>
    <row r="22" spans="1:17" ht="18.75" customHeight="1" thickBot="1">
      <c r="A22" s="56"/>
      <c r="B22" s="29"/>
      <c r="C22" s="31"/>
      <c r="D22" s="82"/>
      <c r="E22" s="82"/>
      <c r="F22" s="82"/>
      <c r="G22" s="82"/>
      <c r="H22" s="83"/>
      <c r="I22" s="83"/>
      <c r="J22" s="82"/>
      <c r="K22" s="82"/>
      <c r="L22" s="82"/>
      <c r="M22" s="82"/>
      <c r="N22" s="83"/>
      <c r="O22" s="83"/>
      <c r="P22" s="84"/>
      <c r="Q22" s="84"/>
    </row>
    <row r="23" spans="1:17" ht="80.25" customHeight="1" thickBot="1">
      <c r="A23" s="122" t="s">
        <v>88</v>
      </c>
      <c r="B23" s="124" t="s">
        <v>89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34"/>
      <c r="P23" s="47"/>
      <c r="Q23" s="48"/>
    </row>
    <row r="24" spans="1:17" ht="110.25" customHeight="1" thickBot="1">
      <c r="A24" s="123"/>
      <c r="B24" s="85" t="s">
        <v>90</v>
      </c>
      <c r="C24" s="43" t="s">
        <v>69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135">
        <f>'[1]свод ставок п №4'!N29:O29</f>
        <v>2962.9666011787817</v>
      </c>
      <c r="O24" s="136"/>
      <c r="P24" s="63"/>
      <c r="Q24" s="63"/>
    </row>
    <row r="25" spans="1:17" ht="33" customHeight="1">
      <c r="A25" s="123"/>
      <c r="B25" s="86" t="s">
        <v>91</v>
      </c>
      <c r="C25" s="33" t="s">
        <v>69</v>
      </c>
      <c r="D25" s="118">
        <v>188049</v>
      </c>
      <c r="E25" s="118"/>
      <c r="F25" s="118">
        <v>47012</v>
      </c>
      <c r="G25" s="118"/>
      <c r="H25" s="119">
        <f>D25+F25</f>
        <v>235061</v>
      </c>
      <c r="I25" s="119"/>
      <c r="J25" s="118" t="e">
        <f>#REF!</f>
        <v>#REF!</v>
      </c>
      <c r="K25" s="118"/>
      <c r="L25" s="118" t="e">
        <f>J25/0.8*0.2</f>
        <v>#REF!</v>
      </c>
      <c r="M25" s="118"/>
      <c r="N25" s="114">
        <f>'[1]свод ставок п №4'!N30:O30</f>
        <v>748.7502803969599</v>
      </c>
      <c r="O25" s="115"/>
      <c r="P25" s="116">
        <f>N25-H25</f>
        <v>-234312.24971960305</v>
      </c>
      <c r="Q25" s="117"/>
    </row>
    <row r="26" spans="1:17" ht="32.25" customHeight="1">
      <c r="A26" s="123"/>
      <c r="B26" s="86" t="s">
        <v>92</v>
      </c>
      <c r="C26" s="33" t="s">
        <v>69</v>
      </c>
      <c r="D26" s="118">
        <v>471448</v>
      </c>
      <c r="E26" s="118"/>
      <c r="F26" s="118">
        <v>117862</v>
      </c>
      <c r="G26" s="118"/>
      <c r="H26" s="119">
        <f>D26+F26</f>
        <v>589310</v>
      </c>
      <c r="I26" s="119"/>
      <c r="J26" s="118" t="e">
        <f>#REF!</f>
        <v>#REF!</v>
      </c>
      <c r="K26" s="118"/>
      <c r="L26" s="118" t="e">
        <f>J26/0.8*0.2</f>
        <v>#REF!</v>
      </c>
      <c r="M26" s="118"/>
      <c r="N26" s="114">
        <f>'[1]свод ставок п №4'!N31:O31</f>
        <v>608.009132846318</v>
      </c>
      <c r="O26" s="115"/>
      <c r="P26" s="120">
        <f>N26-H26</f>
        <v>-588701.9908671536</v>
      </c>
      <c r="Q26" s="121"/>
    </row>
    <row r="27" spans="1:17" ht="30.75" customHeight="1">
      <c r="A27" s="123"/>
      <c r="B27" s="86" t="s">
        <v>93</v>
      </c>
      <c r="C27" s="33" t="s">
        <v>69</v>
      </c>
      <c r="D27" s="17"/>
      <c r="E27" s="17"/>
      <c r="F27" s="17"/>
      <c r="G27" s="17"/>
      <c r="H27" s="18"/>
      <c r="I27" s="18"/>
      <c r="J27" s="17"/>
      <c r="K27" s="17"/>
      <c r="L27" s="17"/>
      <c r="M27" s="17"/>
      <c r="N27" s="114">
        <f>'[1]свод ставок п №4'!N32:O32</f>
        <v>281.50030556666</v>
      </c>
      <c r="O27" s="115"/>
      <c r="P27" s="87"/>
      <c r="Q27" s="88"/>
    </row>
    <row r="28" spans="1:17" ht="35.25" customHeight="1">
      <c r="A28" s="123"/>
      <c r="B28" s="86" t="s">
        <v>22</v>
      </c>
      <c r="C28" s="33" t="s">
        <v>69</v>
      </c>
      <c r="D28" s="17"/>
      <c r="E28" s="17"/>
      <c r="F28" s="17"/>
      <c r="G28" s="17"/>
      <c r="H28" s="18"/>
      <c r="I28" s="18"/>
      <c r="J28" s="17"/>
      <c r="K28" s="17"/>
      <c r="L28" s="17"/>
      <c r="M28" s="17"/>
      <c r="N28" s="108">
        <f>'[1]свод ставок п №4'!N33:O33</f>
        <v>701.353035697019</v>
      </c>
      <c r="O28" s="109"/>
      <c r="P28" s="87"/>
      <c r="Q28" s="88"/>
    </row>
    <row r="29" spans="1:17" ht="35.25" customHeight="1">
      <c r="A29" s="123"/>
      <c r="B29" s="86" t="s">
        <v>94</v>
      </c>
      <c r="C29" s="33" t="s">
        <v>69</v>
      </c>
      <c r="D29" s="17"/>
      <c r="E29" s="17"/>
      <c r="F29" s="17"/>
      <c r="G29" s="17"/>
      <c r="H29" s="18"/>
      <c r="I29" s="18"/>
      <c r="J29" s="17"/>
      <c r="K29" s="17"/>
      <c r="L29" s="17"/>
      <c r="M29" s="17"/>
      <c r="N29" s="108">
        <f>'[1]свод ставок п №4'!N34:O34</f>
        <v>2165.97230041662</v>
      </c>
      <c r="O29" s="109"/>
      <c r="P29" s="87"/>
      <c r="Q29" s="88"/>
    </row>
    <row r="30" spans="1:17" ht="33" customHeight="1">
      <c r="A30" s="123"/>
      <c r="B30" s="86" t="s">
        <v>95</v>
      </c>
      <c r="C30" s="33" t="s">
        <v>69</v>
      </c>
      <c r="D30" s="17"/>
      <c r="E30" s="17"/>
      <c r="F30" s="17"/>
      <c r="G30" s="17"/>
      <c r="H30" s="18"/>
      <c r="I30" s="18"/>
      <c r="J30" s="17"/>
      <c r="K30" s="17"/>
      <c r="L30" s="17"/>
      <c r="M30" s="17"/>
      <c r="N30" s="108">
        <f>'[1]свод ставок п №4'!N35:O35</f>
        <v>379.4924909373382</v>
      </c>
      <c r="O30" s="109"/>
      <c r="P30" s="87"/>
      <c r="Q30" s="88"/>
    </row>
    <row r="31" spans="1:17" ht="37.5" customHeight="1" thickBot="1">
      <c r="A31" s="125"/>
      <c r="B31" s="89" t="s">
        <v>96</v>
      </c>
      <c r="C31" s="7" t="s">
        <v>69</v>
      </c>
      <c r="D31" s="110">
        <v>655765</v>
      </c>
      <c r="E31" s="110"/>
      <c r="F31" s="110">
        <v>163941</v>
      </c>
      <c r="G31" s="110"/>
      <c r="H31" s="111">
        <f>D31+F31</f>
        <v>819706</v>
      </c>
      <c r="I31" s="111"/>
      <c r="J31" s="110" t="e">
        <f>#REF!</f>
        <v>#REF!</v>
      </c>
      <c r="K31" s="110"/>
      <c r="L31" s="110" t="e">
        <f>J31/0.8*0.2</f>
        <v>#REF!</v>
      </c>
      <c r="M31" s="110"/>
      <c r="N31" s="112">
        <f>'[1]свод ставок п №4'!N36:O36</f>
        <v>129.4150890081944</v>
      </c>
      <c r="O31" s="113"/>
      <c r="P31" s="155">
        <f>N31-H31</f>
        <v>-819576.5849109918</v>
      </c>
      <c r="Q31" s="156"/>
    </row>
    <row r="32" spans="1:17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" customHeight="1">
      <c r="A33" s="105" t="s">
        <v>23</v>
      </c>
      <c r="B33" s="105"/>
      <c r="C33" s="105"/>
      <c r="D33" s="105"/>
      <c r="E33" s="105"/>
      <c r="F33" s="105"/>
      <c r="G33" s="25"/>
      <c r="H33" s="25"/>
      <c r="I33" s="25"/>
      <c r="J33" s="25"/>
      <c r="K33" s="25"/>
      <c r="L33" s="25"/>
      <c r="M33" s="107"/>
      <c r="N33" s="107"/>
      <c r="O33" s="107"/>
      <c r="P33" s="107" t="s">
        <v>24</v>
      </c>
      <c r="Q33" s="107"/>
    </row>
    <row r="34" spans="1:17" ht="5.25" customHeight="1">
      <c r="A34" s="105"/>
      <c r="B34" s="105"/>
      <c r="C34" s="105"/>
      <c r="D34" s="105"/>
      <c r="E34" s="105"/>
      <c r="F34" s="105"/>
      <c r="G34" s="25"/>
      <c r="H34" s="25"/>
      <c r="I34" s="25"/>
      <c r="J34" s="25"/>
      <c r="K34" s="25"/>
      <c r="L34" s="25"/>
      <c r="M34" s="107"/>
      <c r="N34" s="107"/>
      <c r="O34" s="107"/>
      <c r="P34" s="107"/>
      <c r="Q34" s="107"/>
    </row>
    <row r="35" spans="1:17" ht="102.75" customHeight="1">
      <c r="A35" s="105" t="s">
        <v>25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25"/>
      <c r="Q35" s="25"/>
    </row>
    <row r="36" spans="1:17" ht="103.5" customHeight="1">
      <c r="A36" s="105" t="s">
        <v>26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"/>
      <c r="Q36" s="10"/>
    </row>
    <row r="37" spans="1:17" ht="124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"/>
      <c r="Q37" s="10"/>
    </row>
    <row r="38" spans="1:17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58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58"/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58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</sheetData>
  <sheetProtection/>
  <mergeCells count="66">
    <mergeCell ref="N4:O4"/>
    <mergeCell ref="J11:K11"/>
    <mergeCell ref="L11:M11"/>
    <mergeCell ref="J8:K8"/>
    <mergeCell ref="L8:M8"/>
    <mergeCell ref="P8:Q8"/>
    <mergeCell ref="J9:K9"/>
    <mergeCell ref="L9:M9"/>
    <mergeCell ref="P31:Q31"/>
    <mergeCell ref="N27:O27"/>
    <mergeCell ref="J31:K31"/>
    <mergeCell ref="L31:M31"/>
    <mergeCell ref="J25:K25"/>
    <mergeCell ref="L25:M25"/>
    <mergeCell ref="J26:K26"/>
    <mergeCell ref="L26:M26"/>
    <mergeCell ref="B1:O1"/>
    <mergeCell ref="A2:Q2"/>
    <mergeCell ref="A4:A5"/>
    <mergeCell ref="B4:B5"/>
    <mergeCell ref="C4:C5"/>
    <mergeCell ref="D4:E4"/>
    <mergeCell ref="F4:G4"/>
    <mergeCell ref="H4:I4"/>
    <mergeCell ref="J4:K4"/>
    <mergeCell ref="L4:M4"/>
    <mergeCell ref="P4:Q4"/>
    <mergeCell ref="A7:A11"/>
    <mergeCell ref="B7:O7"/>
    <mergeCell ref="D8:E8"/>
    <mergeCell ref="F8:G8"/>
    <mergeCell ref="H8:I8"/>
    <mergeCell ref="N8:O8"/>
    <mergeCell ref="N11:O11"/>
    <mergeCell ref="J10:K10"/>
    <mergeCell ref="L10:M10"/>
    <mergeCell ref="A12:A16"/>
    <mergeCell ref="B12:O12"/>
    <mergeCell ref="A17:A21"/>
    <mergeCell ref="B17:O17"/>
    <mergeCell ref="A23:A31"/>
    <mergeCell ref="B23:O23"/>
    <mergeCell ref="N24:O24"/>
    <mergeCell ref="D25:E25"/>
    <mergeCell ref="F25:G25"/>
    <mergeCell ref="H25:I25"/>
    <mergeCell ref="N25:O25"/>
    <mergeCell ref="P25:Q25"/>
    <mergeCell ref="D26:E26"/>
    <mergeCell ref="F26:G26"/>
    <mergeCell ref="H26:I26"/>
    <mergeCell ref="N26:O26"/>
    <mergeCell ref="P26:Q26"/>
    <mergeCell ref="N28:O28"/>
    <mergeCell ref="N29:O29"/>
    <mergeCell ref="N30:O30"/>
    <mergeCell ref="D31:E31"/>
    <mergeCell ref="F31:G31"/>
    <mergeCell ref="H31:I31"/>
    <mergeCell ref="N31:O31"/>
    <mergeCell ref="A37:O37"/>
    <mergeCell ref="A33:F34"/>
    <mergeCell ref="M33:O34"/>
    <mergeCell ref="P33:Q34"/>
    <mergeCell ref="A35:O35"/>
    <mergeCell ref="A36:O36"/>
  </mergeCells>
  <printOptions/>
  <pageMargins left="0" right="0" top="0.35433070866141736" bottom="0.35433070866141736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Evseev</dc:creator>
  <cp:keywords/>
  <dc:description/>
  <cp:lastModifiedBy>filippova_iv</cp:lastModifiedBy>
  <cp:lastPrinted>2013-01-15T10:54:23Z</cp:lastPrinted>
  <dcterms:created xsi:type="dcterms:W3CDTF">2007-05-29T09:24:34Z</dcterms:created>
  <dcterms:modified xsi:type="dcterms:W3CDTF">2013-01-16T06:03:46Z</dcterms:modified>
  <cp:category/>
  <cp:version/>
  <cp:contentType/>
  <cp:contentStatus/>
</cp:coreProperties>
</file>